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4-Lokal\Documents\Vertrieb\GWS-Website-aktuell\005.Blog+Artikel\"/>
    </mc:Choice>
  </mc:AlternateContent>
  <bookViews>
    <workbookView xWindow="0" yWindow="0" windowWidth="25200" windowHeight="11985" tabRatio="710" activeTab="6"/>
  </bookViews>
  <sheets>
    <sheet name="Executive Summary" sheetId="9" r:id="rId1"/>
    <sheet name="Rentabilitätsanalyse" sheetId="5" r:id="rId2"/>
    <sheet name="Gewinnwirkung" sheetId="10" r:id="rId3"/>
    <sheet name="Weniger Support" sheetId="2" r:id="rId4"/>
    <sheet name="Weniger Überstunden" sheetId="3" r:id="rId5"/>
    <sheet name="Kaufpreis" sheetId="4" r:id="rId6"/>
    <sheet name="Installation"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0" l="1"/>
  <c r="D31" i="10"/>
  <c r="B31" i="10"/>
  <c r="A30" i="10"/>
  <c r="B30" i="10"/>
  <c r="C30" i="10"/>
  <c r="D30" i="10"/>
  <c r="A24" i="10"/>
  <c r="A23" i="10"/>
  <c r="B23" i="10"/>
  <c r="C23" i="10"/>
  <c r="D23" i="10"/>
  <c r="B32" i="10" l="1"/>
  <c r="D32" i="10"/>
  <c r="C32" i="10"/>
  <c r="A24" i="5"/>
  <c r="A31" i="5" l="1"/>
  <c r="B31" i="5"/>
  <c r="C31" i="5"/>
  <c r="D31" i="5"/>
  <c r="D11" i="3"/>
  <c r="C11" i="3"/>
  <c r="B11" i="3"/>
  <c r="D24" i="5" l="1"/>
  <c r="D24" i="10"/>
  <c r="D25" i="10" s="1"/>
  <c r="C24" i="5"/>
  <c r="C24" i="10"/>
  <c r="C25" i="10" s="1"/>
  <c r="B24" i="5"/>
  <c r="B24" i="10"/>
  <c r="B25" i="10" s="1"/>
  <c r="A32" i="5"/>
  <c r="B32" i="5"/>
  <c r="C32" i="5"/>
  <c r="D32" i="5"/>
  <c r="B36" i="10" l="1"/>
  <c r="B37" i="10"/>
  <c r="B38" i="10" s="1"/>
  <c r="C36" i="10"/>
  <c r="C37" i="10"/>
  <c r="C38" i="10" s="1"/>
  <c r="D36" i="10"/>
  <c r="D37" i="10"/>
  <c r="D38" i="10" s="1"/>
  <c r="E32" i="5"/>
  <c r="B33" i="5"/>
  <c r="C33" i="5"/>
  <c r="D33" i="5"/>
  <c r="A23" i="5"/>
  <c r="B23" i="5"/>
  <c r="C23" i="5"/>
  <c r="C25" i="5" s="1"/>
  <c r="C26" i="5" s="1"/>
  <c r="D23" i="5"/>
  <c r="C38" i="5" l="1"/>
  <c r="C39" i="5" s="1"/>
  <c r="E33" i="5"/>
  <c r="E23" i="5"/>
  <c r="D25" i="5"/>
  <c r="D26" i="5" s="1"/>
  <c r="B25" i="5"/>
  <c r="B26" i="5" s="1"/>
  <c r="E24" i="5"/>
  <c r="E31" i="5"/>
  <c r="E26" i="5" l="1"/>
  <c r="B43" i="5" s="1"/>
  <c r="D38" i="5"/>
  <c r="D39" i="5" s="1"/>
  <c r="B38" i="5"/>
  <c r="E25" i="5"/>
  <c r="B39" i="5" l="1"/>
  <c r="B41" i="5"/>
  <c r="B42" i="5"/>
  <c r="E38" i="5"/>
  <c r="E39" i="5"/>
</calcChain>
</file>

<file path=xl/sharedStrings.xml><?xml version="1.0" encoding="utf-8"?>
<sst xmlns="http://schemas.openxmlformats.org/spreadsheetml/2006/main" count="68" uniqueCount="29">
  <si>
    <t>Jahr 1</t>
  </si>
  <si>
    <t>Jahr 2</t>
  </si>
  <si>
    <t>Jahr 3</t>
  </si>
  <si>
    <t>Kalkulationszinssatz:</t>
  </si>
  <si>
    <t>Summe</t>
  </si>
  <si>
    <t>Summe:</t>
  </si>
  <si>
    <t>Nutzen:</t>
  </si>
  <si>
    <t>Rendite IRR:</t>
  </si>
  <si>
    <t>Kapitalwert:</t>
  </si>
  <si>
    <t>Barwerte:</t>
  </si>
  <si>
    <t>Kaufpreis:</t>
  </si>
  <si>
    <t>Installation:</t>
  </si>
  <si>
    <t>ROI:</t>
  </si>
  <si>
    <t>Weniger Support:</t>
  </si>
  <si>
    <t>Rentabilität:</t>
  </si>
  <si>
    <t>Weniger Überstunden:</t>
  </si>
  <si>
    <t>Wenn die Einsparung bei den Überstunden jedes Jahr 10% geringer ausfällt als erwartet:</t>
  </si>
  <si>
    <t>Wenn die Einsparung bei den Überstunden jedes Jahr 15% geringer ausfällt als erwartet:</t>
  </si>
  <si>
    <t>Wenn die Einsparung bei den Überstunden jedes Jahr 20% geringer ausfällt als erwartet:</t>
  </si>
  <si>
    <t>des für Computerservice bezahlten Honorars</t>
  </si>
  <si>
    <t>Steuersatz:</t>
  </si>
  <si>
    <t>Kaufpreis (AfA):</t>
  </si>
  <si>
    <r>
      <rPr>
        <sz val="11"/>
        <color theme="1"/>
        <rFont val="Calibri"/>
        <family val="2"/>
      </rPr>
      <t xml:space="preserve">Δ </t>
    </r>
    <r>
      <rPr>
        <sz val="11"/>
        <color theme="1"/>
        <rFont val="Calibri"/>
        <family val="2"/>
        <scheme val="minor"/>
      </rPr>
      <t>EBITDA:</t>
    </r>
  </si>
  <si>
    <r>
      <rPr>
        <sz val="11"/>
        <color theme="1"/>
        <rFont val="Calibri"/>
        <family val="2"/>
      </rPr>
      <t xml:space="preserve">Δ </t>
    </r>
    <r>
      <rPr>
        <sz val="11"/>
        <color theme="1"/>
        <rFont val="Calibri"/>
        <family val="2"/>
        <scheme val="minor"/>
      </rPr>
      <t>EBIT:</t>
    </r>
  </si>
  <si>
    <r>
      <rPr>
        <sz val="11"/>
        <color theme="1"/>
        <rFont val="Calibri"/>
        <family val="2"/>
      </rPr>
      <t xml:space="preserve">Δ </t>
    </r>
    <r>
      <rPr>
        <sz val="11"/>
        <color theme="1"/>
        <rFont val="Calibri"/>
        <family val="2"/>
        <scheme val="minor"/>
      </rPr>
      <t>Gewinn nach Steuern:</t>
    </r>
  </si>
  <si>
    <t>Auszahlungen:</t>
  </si>
  <si>
    <t>Nutzen - Auszahlungen:</t>
  </si>
  <si>
    <t>Aufwendungen:</t>
  </si>
  <si>
    <t>Einsparung in Höhe von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</si>
</sst>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8" formatCode="#,##0.00\ &quot;€&quot;;[Red]\-#,##0.00\ &quot;€&quot;"/>
    <numFmt numFmtId="164" formatCode="0.00000%"/>
  </numFmts>
  <fonts count="2" x14ac:knownFonts="1">
    <font>
      <sz val="11"/>
      <color theme="1"/>
      <name val="Calibri"/>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10" fontId="0" fillId="0" borderId="0" xfId="0" applyNumberFormat="1"/>
    <xf numFmtId="8" fontId="0" fillId="0" borderId="0" xfId="0" applyNumberFormat="1"/>
    <xf numFmtId="164" fontId="0" fillId="0" borderId="0" xfId="0" applyNumberFormat="1"/>
    <xf numFmtId="9" fontId="0" fillId="0" borderId="0" xfId="0" applyNumberFormat="1"/>
    <xf numFmtId="6" fontId="0" fillId="0" borderId="0" xfId="0" applyNumberFormat="1"/>
    <xf numFmtId="0" fontId="0" fillId="0" borderId="0" xfId="0" applyNumberFormat="1"/>
    <xf numFmtId="0" fontId="0" fillId="0" borderId="0" xfId="0" applyAlignment="1">
      <alignment horizontal="right"/>
    </xf>
    <xf numFmtId="10" fontId="0" fillId="0" borderId="0" xfId="0" applyNumberFormat="1" applyAlignment="1">
      <alignment horizont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9524</xdr:rowOff>
    </xdr:from>
    <xdr:ext cx="5724000" cy="6153151"/>
    <xdr:sp macro="" textlink="">
      <xdr:nvSpPr>
        <xdr:cNvPr id="2" name="Textfeld 1"/>
        <xdr:cNvSpPr txBox="1"/>
      </xdr:nvSpPr>
      <xdr:spPr>
        <a:xfrm>
          <a:off x="0" y="9524"/>
          <a:ext cx="5724000" cy="6153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21600" rtlCol="0" anchor="t">
          <a:noAutofit/>
        </a:bodyPr>
        <a:lstStyle/>
        <a:p>
          <a:pPr>
            <a:lnSpc>
              <a:spcPct val="107000"/>
            </a:lnSpc>
            <a:spcBef>
              <a:spcPts val="1200"/>
            </a:spcBef>
            <a:spcAft>
              <a:spcPts val="0"/>
            </a:spcAft>
          </a:pPr>
          <a:r>
            <a:rPr lang="de-DE" sz="1600" b="1" kern="0">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Executive Summary</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vorliegende Arbeitsmappe soll Lesern dabei helfen, die Rentabilität eines vorzeitigen Austauschs von alten Desktop-PCs durch Neugeräte für den eigenen Betrieb einzuschätzen. Dies erfordert in der Regel, einige der in dieser Arbeitsmappe angesetzten Geldbeträge zu modifizieren. Alle Angaben in dieser Arbeitsmappe sind als Orientierungshilfen zu verstehen.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Das Investitionsprojekt besteht darin, 12 alte Desktop-PCs durch 12 Neugeräte zu ersetzen.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bislang verwendeten 12 Desktop-PCs sind alle ca. fünf Jahre alt und, technisch gesehen, für ihre Zwecke ausreichend. Es wäre möglich, die alten Desktop-PCs weiter zu nutzen und erst in drei Jahren durch neue PCs zu ersetzen. In diesem Fall wäre jedoch in den kommenden drei Jahren mit häufigen Hard- und Softwareproblemen zu rechnen, verbunden mit Ausfallzeiten der betreffenden Mitarbeiter und Kosten für Computerservice.</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Ein sofortiger Austausch der alten Desktop-PCs würde sich unter den in dieser Arbeitsmappe beschriebenen Annahmen lohnen (Kapitalwert ca. 929 €, Rendite IRR ca. 10%, Rendite ROI ca. 5%). Der Gewinn nach Steuern würde sich unter diesen Annahmen bei einem Ertragssteuersatz von 30% im ersten Jahr um 980 € reduzieren und in den beiden folgenden beiden Jahren um 1.680 € bzw. 700 € erhöhen.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Das Investitionsprojekt wäre unter den in dieser Arbeitsmappe beschriebenen Annahmen auch dann rentabel, wenn die Einsparungen bei den durch Ausfallzeiten bedingten Überstunden 15% niedriger wären als erwartet.</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Für das Investitionsprojekt spricht außerdem, dass die neuen Desktop-PCs den betreffenden Mitarbeitern ihre Arbeit angenehmer machen würden.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folgenden Arbeitsblätter enthalten die Rentabilitätsanalyse, eine Abschätzung der Gewinnwirkung sowie Details zu den mit der Investition verbundenen Cashflows.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9526</xdr:rowOff>
    </xdr:from>
    <xdr:to>
      <xdr:col>5</xdr:col>
      <xdr:colOff>751950</xdr:colOff>
      <xdr:row>15</xdr:row>
      <xdr:rowOff>123825</xdr:rowOff>
    </xdr:to>
    <xdr:sp macro="" textlink="">
      <xdr:nvSpPr>
        <xdr:cNvPr id="3" name="Textfeld 2"/>
        <xdr:cNvSpPr txBox="1"/>
      </xdr:nvSpPr>
      <xdr:spPr>
        <a:xfrm>
          <a:off x="0" y="9526"/>
          <a:ext cx="5333475" cy="2971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marL="0" algn="l">
            <a:lnSpc>
              <a:spcPct val="107000"/>
            </a:lnSpc>
            <a:spcBef>
              <a:spcPts val="1200"/>
            </a:spcBef>
            <a:spcAft>
              <a:spcPts val="0"/>
            </a:spcAft>
          </a:pPr>
          <a:r>
            <a:rPr lang="de-DE" sz="1600" b="1" kern="0">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Rentabilitätsanalyse</a:t>
          </a:r>
        </a:p>
        <a:p>
          <a:pPr marL="0" algn="l">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auf diesem Arbeitsblatt durchgeführte Rentabilitätsanalyse basiert auf den für das Investitionsprojekt prognostizierten Cashflows aus den Arbeitsblättern „Weniger Support“, „Weniger Überstunden“, „Kaufpreis“ und „Installation“.</a:t>
          </a:r>
        </a:p>
        <a:p>
          <a:pPr marL="0" algn="l">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ermittelten Kennzahlen (Kapitalwert, Rendite IRR, Rendite ROI) berücksichtigen lediglich Wirkungen der Investition, die in Form von Cashflows quantifizierbar sind.</a:t>
          </a:r>
        </a:p>
        <a:p>
          <a:pPr marL="0" algn="l">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Zu den positiven Wirkungen der Investition gehört auch die mit den neuen Desktop-PCs verbundene Arbeitserleichterung, bedingt durch die im Vergleich zu den Altgeräten geringere Störanfälligkeit der Neugeräte und die neuere Software, die benutzerfreundlicher ist als die alte.</a:t>
          </a:r>
        </a:p>
        <a:p>
          <a:pPr marL="0" algn="l">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Kennzahlen sind unter der Annahme berechnet, dass alle Zahlungen jeweils am Jahresbeginn auftreten.</a:t>
          </a: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14287</xdr:rowOff>
    </xdr:from>
    <xdr:to>
      <xdr:col>5</xdr:col>
      <xdr:colOff>761475</xdr:colOff>
      <xdr:row>12</xdr:row>
      <xdr:rowOff>180974</xdr:rowOff>
    </xdr:to>
    <xdr:sp macro="" textlink="">
      <xdr:nvSpPr>
        <xdr:cNvPr id="2" name="Textfeld 1"/>
        <xdr:cNvSpPr txBox="1"/>
      </xdr:nvSpPr>
      <xdr:spPr>
        <a:xfrm>
          <a:off x="9525" y="14287"/>
          <a:ext cx="5333475" cy="2452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a:lnSpc>
              <a:spcPct val="107000"/>
            </a:lnSpc>
            <a:spcBef>
              <a:spcPts val="1200"/>
            </a:spcBef>
            <a:spcAft>
              <a:spcPts val="0"/>
            </a:spcAft>
          </a:pPr>
          <a:r>
            <a:rPr lang="de-DE" sz="1600" b="1" kern="0">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Gewinnwirkung</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Als Datenbasis für dieses Arbeitsblatt dienen die für das Investitionsprojekt prognostizierten Cashflows aus den Arbeitsblättern „Weniger Support“, „Weniger Überstunden“, „Kaufpreis“ und „Installation“.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Hiervon abweichend wird der Kaufpreis für die 12 neuen Desktop-PCs in Form von linearen Abschreibungen auf drei Jahre verteilt.</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Veränderung des Gewinns nach Steuern (Δ Gewinn nach Steuern) ist mit dem</a:t>
          </a:r>
          <a:r>
            <a:rPr lang="de-DE" sz="1100" baseline="0">
              <a:effectLst/>
              <a:latin typeface="Calibri" panose="020F0502020204030204" pitchFamily="34" charset="0"/>
              <a:ea typeface="Calibri" panose="020F0502020204030204" pitchFamily="34" charset="0"/>
              <a:cs typeface="Times New Roman" panose="02020603050405020304" pitchFamily="18" charset="0"/>
            </a:rPr>
            <a:t> in Zelle B18 angegebenen</a:t>
          </a:r>
          <a:r>
            <a:rPr lang="de-DE" sz="1100">
              <a:effectLst/>
              <a:latin typeface="Calibri" panose="020F0502020204030204" pitchFamily="34" charset="0"/>
              <a:ea typeface="Calibri" panose="020F0502020204030204" pitchFamily="34" charset="0"/>
              <a:cs typeface="Times New Roman" panose="02020603050405020304" pitchFamily="18" charset="0"/>
            </a:rPr>
            <a:t> Ertragssteuersatz berechnet.</a:t>
          </a:r>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5</xdr:col>
      <xdr:colOff>761475</xdr:colOff>
      <xdr:row>7</xdr:row>
      <xdr:rowOff>171451</xdr:rowOff>
    </xdr:to>
    <xdr:sp macro="" textlink="">
      <xdr:nvSpPr>
        <xdr:cNvPr id="3" name="Textfeld 2"/>
        <xdr:cNvSpPr txBox="1"/>
      </xdr:nvSpPr>
      <xdr:spPr>
        <a:xfrm>
          <a:off x="0" y="1"/>
          <a:ext cx="5333475" cy="150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a:lnSpc>
              <a:spcPct val="107000"/>
            </a:lnSpc>
            <a:spcBef>
              <a:spcPts val="1200"/>
            </a:spcBef>
            <a:spcAft>
              <a:spcPts val="0"/>
            </a:spcAft>
          </a:pPr>
          <a:r>
            <a:rPr lang="de-DE" sz="1600" b="1" kern="0">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Weniger Support</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Der Bedarf für technischen Support steigt erfahrungsgemäß mit zunehmendem Alter des betreffenden Computersystems. Ein Austausch der 12 alten Desktop-PCs durch 12 Neugeräte würde daher den Bedarf an technischem Support deutlich reduzieren.</a:t>
          </a:r>
        </a:p>
        <a:p>
          <a:pPr>
            <a:lnSpc>
              <a:spcPct val="107000"/>
            </a:lnSpc>
            <a:spcAft>
              <a:spcPts val="800"/>
            </a:spcAft>
          </a:pP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endParaRPr lang="de-DE" sz="1100"/>
        </a:p>
      </xdr:txBody>
    </xdr:sp>
    <xdr:clientData/>
  </xdr:twoCellAnchor>
  <xdr:oneCellAnchor>
    <xdr:from>
      <xdr:col>0</xdr:col>
      <xdr:colOff>19050</xdr:colOff>
      <xdr:row>13</xdr:row>
      <xdr:rowOff>152399</xdr:rowOff>
    </xdr:from>
    <xdr:ext cx="5295900" cy="2733675"/>
    <xdr:sp macro="" textlink="">
      <xdr:nvSpPr>
        <xdr:cNvPr id="2" name="Textfeld 1"/>
        <xdr:cNvSpPr txBox="1"/>
      </xdr:nvSpPr>
      <xdr:spPr>
        <a:xfrm>
          <a:off x="19050" y="3390899"/>
          <a:ext cx="5295900" cy="2733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21600" rtlCol="0" anchor="t">
          <a:noAutofit/>
        </a:bodyPr>
        <a:lstStyle/>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angegebenen Einsparungen sind als Cashflows zu verstehen. Es handelt sich um grobe Schätzungen, basierend auf langjährigen Erfahrungen im technischen Support für betriebliche Computersysteme.</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Es wird angenommen, dass bei Hard- oder Softwareproblemen ein externer Computerservice Soforthilfe leistet und nach Zeitaufwand abrechnet. Für das erste Jahr wird berücksichtigt, dass technischer Support auch wegen fehlender Erfahrung mit einem Neusystem erforderlich sein kann.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[Hier wären präzisere und ausführlichere Angaben wünschenswert: Welche Erfahrungen im technischen Support sind gemeint? Gibt es Statistiken über die Art und Häufigkeit von Computerproblemen, mit denen sich die Zahlenwerte untermauern ließen? Wäre es sinnvoll, zusätzlich zu den Zahlenwerten eine Spanne anzugeben?]</a:t>
          </a:r>
        </a:p>
        <a:p>
          <a:endParaRPr lang="de-DE"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761999</xdr:colOff>
      <xdr:row>7</xdr:row>
      <xdr:rowOff>161925</xdr:rowOff>
    </xdr:to>
    <xdr:sp macro="" textlink="">
      <xdr:nvSpPr>
        <xdr:cNvPr id="2" name="Textfeld 1"/>
        <xdr:cNvSpPr txBox="1"/>
      </xdr:nvSpPr>
      <xdr:spPr>
        <a:xfrm>
          <a:off x="0" y="0"/>
          <a:ext cx="5305424"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a:lnSpc>
              <a:spcPct val="107000"/>
            </a:lnSpc>
            <a:spcBef>
              <a:spcPts val="1200"/>
            </a:spcBef>
            <a:spcAft>
              <a:spcPts val="0"/>
            </a:spcAft>
          </a:pPr>
          <a:r>
            <a:rPr lang="de-DE" sz="1600" b="1" kern="0">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Weniger Überstunden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Hard- oder Softwareprobleme führen zu Arbeitsunterbrechungen, die zum Teil in Form von bezahlten Überstunden ausgeglichen werden müssen. Ein Austausch der 12 alten Desktop-PCs durch 12 Neugeräte würde störungsbedingte Überstunden weitgehend vermeiden.</a:t>
          </a:r>
        </a:p>
        <a:p>
          <a:endParaRPr lang="de-DE" sz="1100"/>
        </a:p>
      </xdr:txBody>
    </xdr:sp>
    <xdr:clientData/>
  </xdr:twoCellAnchor>
  <xdr:oneCellAnchor>
    <xdr:from>
      <xdr:col>0</xdr:col>
      <xdr:colOff>19050</xdr:colOff>
      <xdr:row>16</xdr:row>
      <xdr:rowOff>180974</xdr:rowOff>
    </xdr:from>
    <xdr:ext cx="5276850" cy="5724526"/>
    <xdr:sp macro="" textlink="">
      <xdr:nvSpPr>
        <xdr:cNvPr id="3" name="Textfeld 2"/>
        <xdr:cNvSpPr txBox="1"/>
      </xdr:nvSpPr>
      <xdr:spPr>
        <a:xfrm>
          <a:off x="19050" y="3228974"/>
          <a:ext cx="5276850" cy="57245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21600" rtlCol="0" anchor="t">
          <a:noAutofit/>
        </a:bodyPr>
        <a:lstStyle/>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Der externe Computerservice wird im Fall eines gemeldeten Hard- oder Softwareproblems sofort tätig und berechnet sein Honorar im Wesentlichen nach den geleisteten Arbeitsstunden. Zwischen dem in einem Jahr für Computerservice bezahlten Honorar und der Länge der Ausfallzeit besteht daher ein enger Zusammenhang.</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Höhe des Parameters in Zelle B14 gibt an, in welchem Maße Ausfallzeiten zu bezahlten Überstunden führen.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Der Wert des Parameters kann von Betrieb zu Betrieb unterschiedlich sein. Es kommt darauf an, wie Überstunden abgegolten werden, in welchem Maße die von Downtime betroffenen Mitarbeiter andere Aufgaben übernehmen können und welche Möglichkeiten das Unternehmen hat, Downtime ohne Überstunden auszugleichen (zum Beispiel kurzfristig auf Mitarbeiter aus anderen Abteilungen zurückgreifen, die gerade weniger stark ausgelastet sind).</a:t>
          </a:r>
        </a:p>
        <a:p>
          <a:r>
            <a:rPr lang="de-DE" sz="1100"/>
            <a:t>[Warum </a:t>
          </a:r>
          <a:r>
            <a:rPr lang="de-DE" sz="1100" baseline="0"/>
            <a:t>der Parameter mit 40% angesetzt ist.]</a:t>
          </a:r>
          <a:endParaRPr lang="de-DE"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761475</xdr:colOff>
      <xdr:row>7</xdr:row>
      <xdr:rowOff>161924</xdr:rowOff>
    </xdr:to>
    <xdr:sp macro="" textlink="">
      <xdr:nvSpPr>
        <xdr:cNvPr id="2" name="Textfeld 1"/>
        <xdr:cNvSpPr txBox="1"/>
      </xdr:nvSpPr>
      <xdr:spPr>
        <a:xfrm>
          <a:off x="0" y="0"/>
          <a:ext cx="5333475" cy="1495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a:lnSpc>
              <a:spcPct val="107000"/>
            </a:lnSpc>
            <a:spcBef>
              <a:spcPts val="1200"/>
            </a:spcBef>
            <a:spcAft>
              <a:spcPts val="0"/>
            </a:spcAft>
          </a:pPr>
          <a:r>
            <a:rPr lang="de-DE" sz="1600" b="1" kern="0">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Kaufpreis</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Der voraussichtliche Kaufpreis für die 12 Desktop-PCs soll zu Beginn des ersten Jahres in voller Höhe bezahlt werden. Im Kaufpreis sind die Lieferkosten enthalten.</a:t>
          </a:r>
          <a:endParaRPr lang="de-DE" sz="1100"/>
        </a:p>
      </xdr:txBody>
    </xdr:sp>
    <xdr:clientData/>
  </xdr:twoCellAnchor>
  <xdr:twoCellAnchor>
    <xdr:from>
      <xdr:col>0</xdr:col>
      <xdr:colOff>28576</xdr:colOff>
      <xdr:row>13</xdr:row>
      <xdr:rowOff>133350</xdr:rowOff>
    </xdr:from>
    <xdr:to>
      <xdr:col>6</xdr:col>
      <xdr:colOff>733426</xdr:colOff>
      <xdr:row>26</xdr:row>
      <xdr:rowOff>114300</xdr:rowOff>
    </xdr:to>
    <xdr:sp macro="" textlink="">
      <xdr:nvSpPr>
        <xdr:cNvPr id="3" name="Textfeld 2"/>
        <xdr:cNvSpPr txBox="1"/>
      </xdr:nvSpPr>
      <xdr:spPr>
        <a:xfrm>
          <a:off x="28576" y="2609850"/>
          <a:ext cx="5619750" cy="2457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[Angaben zur Hard- und Software der neuen Computer sowie den möglicherweise im Kaufpreis enthaltenen Serviceleistungen, zum Beispiel eine über die gesetzliche Gewährleistung hinausgehende Herstellergarantie. Hinweise dazu, wie die vorgeschlagenen Desktop-PCs einzuordnen sind, ob es sich zum Beispiel um relativ einfach ausgestattete Geräte handelt und möglicherweise teurere Geräte den Vorzug verdienen. Ist der angegebene Kaufpreis ein durchschnittlicher Marktpreis oder der aktuelle Preis bei einem bestimmten Händler?]</a:t>
          </a:r>
        </a:p>
        <a:p>
          <a:endParaRPr lang="de-D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761475</xdr:colOff>
      <xdr:row>7</xdr:row>
      <xdr:rowOff>152400</xdr:rowOff>
    </xdr:to>
    <xdr:sp macro="" textlink="">
      <xdr:nvSpPr>
        <xdr:cNvPr id="2" name="Textfeld 1"/>
        <xdr:cNvSpPr txBox="1"/>
      </xdr:nvSpPr>
      <xdr:spPr>
        <a:xfrm>
          <a:off x="0" y="0"/>
          <a:ext cx="5333475"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a:lnSpc>
              <a:spcPct val="107000"/>
            </a:lnSpc>
            <a:spcBef>
              <a:spcPts val="1200"/>
            </a:spcBef>
            <a:spcAft>
              <a:spcPts val="0"/>
            </a:spcAft>
          </a:pPr>
          <a:r>
            <a:rPr lang="de-DE" sz="1600" b="1" kern="0">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Installation</a:t>
          </a:r>
        </a:p>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Installation der 12 Desktop-PCs, die auch die Entsorgung der Altgeräte umfasst, müsste zu Beginn des ersten Jahres bezahlt werden.</a:t>
          </a:r>
        </a:p>
        <a:p>
          <a:endParaRPr lang="de-DE" sz="1100"/>
        </a:p>
      </xdr:txBody>
    </xdr:sp>
    <xdr:clientData/>
  </xdr:twoCellAnchor>
  <xdr:twoCellAnchor>
    <xdr:from>
      <xdr:col>0</xdr:col>
      <xdr:colOff>19050</xdr:colOff>
      <xdr:row>14</xdr:row>
      <xdr:rowOff>85725</xdr:rowOff>
    </xdr:from>
    <xdr:to>
      <xdr:col>6</xdr:col>
      <xdr:colOff>742950</xdr:colOff>
      <xdr:row>21</xdr:row>
      <xdr:rowOff>9525</xdr:rowOff>
    </xdr:to>
    <xdr:sp macro="" textlink="">
      <xdr:nvSpPr>
        <xdr:cNvPr id="3" name="Textfeld 2"/>
        <xdr:cNvSpPr txBox="1"/>
      </xdr:nvSpPr>
      <xdr:spPr>
        <a:xfrm>
          <a:off x="19050" y="2752725"/>
          <a:ext cx="529590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 rtlCol="0" anchor="t"/>
        <a:lstStyle/>
        <a:p>
          <a:pPr>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[Nähere Angaben zur Installation. Übernimmt dies der Lieferant der Desktop-PCs? Käme es infrage, die Installation von einem anderen Dienstleister durchführen zu lassen?]</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ECF0F4"/>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Layout" zoomScaleNormal="100" workbookViewId="0">
      <selection activeCell="A38" sqref="A38"/>
    </sheetView>
  </sheetViews>
  <sheetFormatPr baseColWidth="10" defaultRowHeight="15"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O64"/>
  <sheetViews>
    <sheetView showGridLines="0" view="pageLayout" topLeftCell="A4" zoomScaleNormal="100" workbookViewId="0">
      <selection activeCell="A18" sqref="A18"/>
    </sheetView>
  </sheetViews>
  <sheetFormatPr baseColWidth="10" defaultRowHeight="15" x14ac:dyDescent="0.25"/>
  <cols>
    <col min="1" max="1" width="23" customWidth="1"/>
  </cols>
  <sheetData>
    <row r="18" spans="1:15" x14ac:dyDescent="0.25">
      <c r="A18" t="s">
        <v>3</v>
      </c>
      <c r="B18" s="1">
        <v>0.05</v>
      </c>
    </row>
    <row r="19" spans="1:15" x14ac:dyDescent="0.25">
      <c r="B19" s="1"/>
    </row>
    <row r="21" spans="1:15" x14ac:dyDescent="0.25">
      <c r="A21" t="s">
        <v>6</v>
      </c>
    </row>
    <row r="22" spans="1:15" x14ac:dyDescent="0.25">
      <c r="B22" s="7" t="s">
        <v>0</v>
      </c>
      <c r="C22" s="7" t="s">
        <v>1</v>
      </c>
      <c r="D22" s="7" t="s">
        <v>2</v>
      </c>
      <c r="E22" s="7" t="s">
        <v>4</v>
      </c>
      <c r="N22" s="4"/>
      <c r="O22" s="2"/>
    </row>
    <row r="23" spans="1:15" x14ac:dyDescent="0.25">
      <c r="A23" t="str">
        <f>'Weniger Support'!A11</f>
        <v>Weniger Support:</v>
      </c>
      <c r="B23" s="5">
        <f>'Weniger Support'!B11</f>
        <v>4000</v>
      </c>
      <c r="C23" s="5">
        <f>'Weniger Support'!C11</f>
        <v>6000</v>
      </c>
      <c r="D23" s="5">
        <f>'Weniger Support'!D11</f>
        <v>5000</v>
      </c>
      <c r="E23" s="5">
        <f>SUM(B23:D23)</f>
        <v>15000</v>
      </c>
      <c r="I23" s="5"/>
      <c r="J23" s="5"/>
      <c r="K23" s="5"/>
      <c r="L23" s="5"/>
      <c r="N23" s="4"/>
      <c r="O23" s="2"/>
    </row>
    <row r="24" spans="1:15" x14ac:dyDescent="0.25">
      <c r="A24" t="str">
        <f>'Weniger Überstunden'!A11</f>
        <v>Weniger Überstunden:</v>
      </c>
      <c r="B24" s="5">
        <f>'Weniger Überstunden'!B11</f>
        <v>1600</v>
      </c>
      <c r="C24" s="5">
        <f>'Weniger Überstunden'!C11</f>
        <v>2400</v>
      </c>
      <c r="D24" s="5">
        <f>'Weniger Überstunden'!D11</f>
        <v>2000</v>
      </c>
      <c r="E24" s="5">
        <f>SUM(B24:D24)</f>
        <v>6000</v>
      </c>
      <c r="I24" s="5"/>
      <c r="J24" s="5"/>
      <c r="K24" s="5"/>
      <c r="L24" s="5"/>
      <c r="N24" s="4"/>
      <c r="O24" s="2"/>
    </row>
    <row r="25" spans="1:15" x14ac:dyDescent="0.25">
      <c r="A25" t="s">
        <v>5</v>
      </c>
      <c r="B25" s="5">
        <f>B23+B24</f>
        <v>5600</v>
      </c>
      <c r="C25" s="5">
        <f t="shared" ref="C25:D25" si="0">C23+C24</f>
        <v>8400</v>
      </c>
      <c r="D25" s="5">
        <f t="shared" si="0"/>
        <v>7000</v>
      </c>
      <c r="E25" s="5">
        <f>SUM(B25:D25)</f>
        <v>21000</v>
      </c>
      <c r="I25" s="5"/>
      <c r="J25" s="5"/>
      <c r="K25" s="5"/>
      <c r="L25" s="5"/>
      <c r="N25" s="4"/>
      <c r="O25" s="2"/>
    </row>
    <row r="26" spans="1:15" x14ac:dyDescent="0.25">
      <c r="A26" t="s">
        <v>9</v>
      </c>
      <c r="B26" s="2">
        <f>B25/(1+$B$18)^0</f>
        <v>5600</v>
      </c>
      <c r="C26" s="2">
        <f>C25/(1+$B$18)^1</f>
        <v>8000</v>
      </c>
      <c r="D26" s="2">
        <f>D25/(1+$B$18)^2</f>
        <v>6349.2063492063489</v>
      </c>
      <c r="E26" s="2">
        <f>SUM(B26:D26)</f>
        <v>19949.20634920635</v>
      </c>
      <c r="I26" s="2"/>
      <c r="J26" s="2"/>
      <c r="K26" s="2"/>
      <c r="L26" s="2"/>
      <c r="N26" s="4"/>
      <c r="O26" s="2"/>
    </row>
    <row r="27" spans="1:15" x14ac:dyDescent="0.25">
      <c r="B27" s="1"/>
      <c r="H27" s="1"/>
      <c r="N27" s="4"/>
      <c r="O27" s="2"/>
    </row>
    <row r="28" spans="1:15" x14ac:dyDescent="0.25">
      <c r="J28" s="1"/>
    </row>
    <row r="29" spans="1:15" x14ac:dyDescent="0.25">
      <c r="A29" t="s">
        <v>25</v>
      </c>
      <c r="I29" s="4"/>
      <c r="J29" s="2"/>
    </row>
    <row r="30" spans="1:15" x14ac:dyDescent="0.25">
      <c r="B30" s="7" t="s">
        <v>0</v>
      </c>
      <c r="C30" s="7" t="s">
        <v>1</v>
      </c>
      <c r="D30" s="7" t="s">
        <v>2</v>
      </c>
      <c r="E30" s="7" t="s">
        <v>4</v>
      </c>
      <c r="I30" s="4"/>
      <c r="J30" s="5"/>
    </row>
    <row r="31" spans="1:15" x14ac:dyDescent="0.25">
      <c r="A31" t="str">
        <f>Kaufpreis!A11</f>
        <v>Kaufpreis:</v>
      </c>
      <c r="B31" s="5">
        <f>Kaufpreis!B11</f>
        <v>18000</v>
      </c>
      <c r="C31" s="5">
        <f>Kaufpreis!C11</f>
        <v>0</v>
      </c>
      <c r="D31" s="5">
        <f>Kaufpreis!D11</f>
        <v>0</v>
      </c>
      <c r="E31" s="5">
        <f>SUM(B31:D31)</f>
        <v>18000</v>
      </c>
      <c r="I31" s="4"/>
    </row>
    <row r="32" spans="1:15" x14ac:dyDescent="0.25">
      <c r="A32" t="str">
        <f>Installation!A11</f>
        <v>Installation:</v>
      </c>
      <c r="B32" s="5">
        <f>Installation!B11</f>
        <v>1000</v>
      </c>
      <c r="C32" s="5">
        <f>Installation!C11</f>
        <v>0</v>
      </c>
      <c r="D32" s="5">
        <f>Installation!D11</f>
        <v>0</v>
      </c>
      <c r="E32" s="5">
        <f>SUM(B32:D32)</f>
        <v>1000</v>
      </c>
      <c r="I32" s="4"/>
    </row>
    <row r="33" spans="1:13" x14ac:dyDescent="0.25">
      <c r="A33" t="s">
        <v>5</v>
      </c>
      <c r="B33" s="5">
        <f>B31+B32</f>
        <v>19000</v>
      </c>
      <c r="C33" s="5">
        <f t="shared" ref="C33:D33" si="1">C31+C32</f>
        <v>0</v>
      </c>
      <c r="D33" s="5">
        <f t="shared" si="1"/>
        <v>0</v>
      </c>
      <c r="E33" s="5">
        <f>SUM(B33:D33)</f>
        <v>19000</v>
      </c>
      <c r="I33" s="4"/>
    </row>
    <row r="34" spans="1:13" x14ac:dyDescent="0.25">
      <c r="B34" s="5"/>
      <c r="C34" s="5"/>
      <c r="D34" s="5"/>
      <c r="E34" s="5"/>
      <c r="I34" s="4"/>
    </row>
    <row r="35" spans="1:13" x14ac:dyDescent="0.25">
      <c r="B35" s="5"/>
      <c r="C35" s="5"/>
      <c r="D35" s="5"/>
      <c r="E35" s="5"/>
      <c r="I35" s="4"/>
    </row>
    <row r="36" spans="1:13" x14ac:dyDescent="0.25">
      <c r="A36" t="s">
        <v>14</v>
      </c>
      <c r="B36" s="5"/>
      <c r="C36" s="5"/>
      <c r="D36" s="5"/>
      <c r="E36" s="5"/>
      <c r="I36" s="4"/>
    </row>
    <row r="37" spans="1:13" x14ac:dyDescent="0.25">
      <c r="B37" s="5"/>
      <c r="C37" s="5"/>
      <c r="D37" s="5"/>
      <c r="E37" s="5"/>
      <c r="I37" s="4"/>
    </row>
    <row r="38" spans="1:13" x14ac:dyDescent="0.25">
      <c r="A38" t="s">
        <v>26</v>
      </c>
      <c r="B38" s="5">
        <f>B25-B33</f>
        <v>-13400</v>
      </c>
      <c r="C38" s="5">
        <f>C25-C33</f>
        <v>8400</v>
      </c>
      <c r="D38" s="5">
        <f>D25-D33</f>
        <v>7000</v>
      </c>
      <c r="E38" s="5">
        <f t="shared" ref="E38:E39" si="2">SUM(B38:D38)</f>
        <v>2000</v>
      </c>
      <c r="I38" s="4"/>
    </row>
    <row r="39" spans="1:13" x14ac:dyDescent="0.25">
      <c r="A39" t="s">
        <v>9</v>
      </c>
      <c r="B39" s="2">
        <f>B38/(1+$B$18)^0</f>
        <v>-13400</v>
      </c>
      <c r="C39" s="2">
        <f>C38/(1+$B$18)^1</f>
        <v>8000</v>
      </c>
      <c r="D39" s="2">
        <f>D38/(1+$B$18)^2</f>
        <v>6349.2063492063489</v>
      </c>
      <c r="E39" s="2">
        <f t="shared" si="2"/>
        <v>949.20634920634893</v>
      </c>
      <c r="I39" s="4"/>
    </row>
    <row r="40" spans="1:13" x14ac:dyDescent="0.25">
      <c r="M40" s="6"/>
    </row>
    <row r="41" spans="1:13" x14ac:dyDescent="0.25">
      <c r="A41" t="s">
        <v>8</v>
      </c>
      <c r="B41" s="2">
        <f>NPV(B18,C38:D38)+B38</f>
        <v>949.20634920634802</v>
      </c>
      <c r="H41" s="2"/>
    </row>
    <row r="42" spans="1:13" x14ac:dyDescent="0.25">
      <c r="A42" t="s">
        <v>7</v>
      </c>
      <c r="B42" s="1">
        <f>IRR(B38:D38)</f>
        <v>0.10123243106845647</v>
      </c>
      <c r="H42" s="3"/>
      <c r="M42" s="2"/>
    </row>
    <row r="43" spans="1:13" x14ac:dyDescent="0.25">
      <c r="A43" t="s">
        <v>12</v>
      </c>
      <c r="B43" s="1">
        <f>(E26-B33)/B33</f>
        <v>4.9958228905597361E-2</v>
      </c>
      <c r="H43" s="3"/>
    </row>
    <row r="44" spans="1:13" x14ac:dyDescent="0.25">
      <c r="B44" s="1"/>
      <c r="H44" s="3"/>
    </row>
    <row r="46" spans="1:13" x14ac:dyDescent="0.25">
      <c r="A46" t="s">
        <v>16</v>
      </c>
    </row>
    <row r="48" spans="1:13" x14ac:dyDescent="0.25">
      <c r="A48" t="s">
        <v>8</v>
      </c>
      <c r="B48" s="2">
        <v>379.22902494331174</v>
      </c>
      <c r="E48" s="2"/>
    </row>
    <row r="49" spans="1:5" x14ac:dyDescent="0.25">
      <c r="A49" t="s">
        <v>7</v>
      </c>
      <c r="B49" s="1">
        <v>7.0304661018264047E-2</v>
      </c>
      <c r="D49" s="1"/>
      <c r="E49" s="2"/>
    </row>
    <row r="50" spans="1:5" x14ac:dyDescent="0.25">
      <c r="A50" t="s">
        <v>12</v>
      </c>
      <c r="B50" s="1">
        <v>1.9959422365437365E-2</v>
      </c>
      <c r="D50" s="1"/>
    </row>
    <row r="51" spans="1:5" x14ac:dyDescent="0.25">
      <c r="A51" s="1"/>
      <c r="B51" s="2"/>
      <c r="D51" s="1"/>
    </row>
    <row r="52" spans="1:5" x14ac:dyDescent="0.25">
      <c r="A52" s="1"/>
      <c r="B52" s="2"/>
      <c r="D52" s="1"/>
    </row>
    <row r="53" spans="1:5" x14ac:dyDescent="0.25">
      <c r="A53" t="s">
        <v>17</v>
      </c>
      <c r="B53" s="2"/>
      <c r="D53" s="1"/>
    </row>
    <row r="54" spans="1:5" x14ac:dyDescent="0.25">
      <c r="A54" s="1"/>
      <c r="B54" s="2"/>
      <c r="D54" s="1"/>
    </row>
    <row r="55" spans="1:5" x14ac:dyDescent="0.25">
      <c r="A55" t="s">
        <v>8</v>
      </c>
      <c r="B55" s="2">
        <v>94.240362811791783</v>
      </c>
      <c r="D55" s="1"/>
    </row>
    <row r="56" spans="1:5" x14ac:dyDescent="0.25">
      <c r="A56" t="s">
        <v>7</v>
      </c>
      <c r="B56" s="1">
        <v>5.5025987482795857E-2</v>
      </c>
      <c r="D56" s="1"/>
    </row>
    <row r="57" spans="1:5" x14ac:dyDescent="0.25">
      <c r="A57" t="s">
        <v>12</v>
      </c>
      <c r="B57" s="1">
        <v>4.9600190953573665E-3</v>
      </c>
    </row>
    <row r="58" spans="1:5" x14ac:dyDescent="0.25">
      <c r="A58" s="1"/>
      <c r="B58" s="2"/>
    </row>
    <row r="59" spans="1:5" x14ac:dyDescent="0.25">
      <c r="A59" s="1"/>
      <c r="B59" s="2"/>
    </row>
    <row r="60" spans="1:5" x14ac:dyDescent="0.25">
      <c r="A60" t="s">
        <v>18</v>
      </c>
      <c r="B60" s="2"/>
    </row>
    <row r="61" spans="1:5" x14ac:dyDescent="0.25">
      <c r="A61" s="1"/>
      <c r="B61" s="2"/>
    </row>
    <row r="62" spans="1:5" x14ac:dyDescent="0.25">
      <c r="A62" t="s">
        <v>8</v>
      </c>
      <c r="B62" s="2">
        <v>-190.74829931972818</v>
      </c>
    </row>
    <row r="63" spans="1:5" x14ac:dyDescent="0.25">
      <c r="A63" t="s">
        <v>7</v>
      </c>
      <c r="B63" s="1">
        <v>3.9866509948520035E-2</v>
      </c>
    </row>
    <row r="64" spans="1:5" x14ac:dyDescent="0.25">
      <c r="A64" t="s">
        <v>12</v>
      </c>
      <c r="B64" s="1">
        <v>-1.0039384174722631E-2</v>
      </c>
    </row>
  </sheetData>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D38"/>
  <sheetViews>
    <sheetView showGridLines="0" view="pageLayout" zoomScaleNormal="100" workbookViewId="0">
      <selection activeCell="A15" sqref="A15"/>
    </sheetView>
  </sheetViews>
  <sheetFormatPr baseColWidth="10" defaultRowHeight="15" x14ac:dyDescent="0.25"/>
  <cols>
    <col min="1" max="1" width="23" customWidth="1"/>
  </cols>
  <sheetData>
    <row r="18" spans="1:4" x14ac:dyDescent="0.25">
      <c r="A18" t="s">
        <v>20</v>
      </c>
      <c r="B18" s="4">
        <v>0.3</v>
      </c>
    </row>
    <row r="21" spans="1:4" x14ac:dyDescent="0.25">
      <c r="A21" t="s">
        <v>6</v>
      </c>
    </row>
    <row r="22" spans="1:4" x14ac:dyDescent="0.25">
      <c r="B22" s="7" t="s">
        <v>0</v>
      </c>
      <c r="C22" s="7" t="s">
        <v>1</v>
      </c>
      <c r="D22" s="7" t="s">
        <v>2</v>
      </c>
    </row>
    <row r="23" spans="1:4" x14ac:dyDescent="0.25">
      <c r="A23" t="str">
        <f>'Weniger Support'!A11</f>
        <v>Weniger Support:</v>
      </c>
      <c r="B23" s="5">
        <f>'Weniger Support'!B11</f>
        <v>4000</v>
      </c>
      <c r="C23" s="5">
        <f>'Weniger Support'!C11</f>
        <v>6000</v>
      </c>
      <c r="D23" s="5">
        <f>'Weniger Support'!D11</f>
        <v>5000</v>
      </c>
    </row>
    <row r="24" spans="1:4" x14ac:dyDescent="0.25">
      <c r="A24" t="str">
        <f>'Weniger Überstunden'!A11</f>
        <v>Weniger Überstunden:</v>
      </c>
      <c r="B24" s="5">
        <f>'Weniger Überstunden'!B11</f>
        <v>1600</v>
      </c>
      <c r="C24" s="5">
        <f>'Weniger Überstunden'!C11</f>
        <v>2400</v>
      </c>
      <c r="D24" s="5">
        <f>'Weniger Überstunden'!D11</f>
        <v>2000</v>
      </c>
    </row>
    <row r="25" spans="1:4" x14ac:dyDescent="0.25">
      <c r="A25" t="s">
        <v>5</v>
      </c>
      <c r="B25" s="5">
        <f>B23+B24</f>
        <v>5600</v>
      </c>
      <c r="C25" s="5">
        <f t="shared" ref="C25:D25" si="0">C23+C24</f>
        <v>8400</v>
      </c>
      <c r="D25" s="5">
        <f t="shared" si="0"/>
        <v>7000</v>
      </c>
    </row>
    <row r="28" spans="1:4" x14ac:dyDescent="0.25">
      <c r="A28" t="s">
        <v>27</v>
      </c>
    </row>
    <row r="29" spans="1:4" x14ac:dyDescent="0.25">
      <c r="B29" s="7" t="s">
        <v>0</v>
      </c>
      <c r="C29" s="7" t="s">
        <v>1</v>
      </c>
      <c r="D29" s="7" t="s">
        <v>2</v>
      </c>
    </row>
    <row r="30" spans="1:4" x14ac:dyDescent="0.25">
      <c r="A30" t="str">
        <f>Installation!A11</f>
        <v>Installation:</v>
      </c>
      <c r="B30" s="5">
        <f>Installation!B11</f>
        <v>1000</v>
      </c>
      <c r="C30" s="5">
        <f>Installation!C11</f>
        <v>0</v>
      </c>
      <c r="D30" s="5">
        <f>Installation!D11</f>
        <v>0</v>
      </c>
    </row>
    <row r="31" spans="1:4" x14ac:dyDescent="0.25">
      <c r="A31" t="s">
        <v>21</v>
      </c>
      <c r="B31" s="5">
        <f>Kaufpreis!$B$11/3</f>
        <v>6000</v>
      </c>
      <c r="C31" s="5">
        <f>Kaufpreis!$B$11/3</f>
        <v>6000</v>
      </c>
      <c r="D31" s="5">
        <f>Kaufpreis!$B$11/3</f>
        <v>6000</v>
      </c>
    </row>
    <row r="32" spans="1:4" x14ac:dyDescent="0.25">
      <c r="A32" t="s">
        <v>5</v>
      </c>
      <c r="B32" s="5">
        <f>B30+B31</f>
        <v>7000</v>
      </c>
      <c r="C32" s="5">
        <f t="shared" ref="C32:D32" si="1">C30+C31</f>
        <v>6000</v>
      </c>
      <c r="D32" s="5">
        <f t="shared" si="1"/>
        <v>6000</v>
      </c>
    </row>
    <row r="33" spans="1:4" x14ac:dyDescent="0.25">
      <c r="B33" s="5"/>
      <c r="C33" s="5"/>
      <c r="D33" s="5"/>
    </row>
    <row r="35" spans="1:4" x14ac:dyDescent="0.25">
      <c r="B35" s="7" t="s">
        <v>0</v>
      </c>
      <c r="C35" s="7" t="s">
        <v>1</v>
      </c>
      <c r="D35" s="7" t="s">
        <v>2</v>
      </c>
    </row>
    <row r="36" spans="1:4" x14ac:dyDescent="0.25">
      <c r="A36" t="s">
        <v>22</v>
      </c>
      <c r="B36" s="5">
        <f>B25-B30</f>
        <v>4600</v>
      </c>
      <c r="C36" s="5">
        <f t="shared" ref="C36:D36" si="2">C25-C30</f>
        <v>8400</v>
      </c>
      <c r="D36" s="5">
        <f t="shared" si="2"/>
        <v>7000</v>
      </c>
    </row>
    <row r="37" spans="1:4" x14ac:dyDescent="0.25">
      <c r="A37" t="s">
        <v>23</v>
      </c>
      <c r="B37" s="5">
        <f>B25-B32</f>
        <v>-1400</v>
      </c>
      <c r="C37" s="5">
        <f t="shared" ref="C37:D37" si="3">C25-C32</f>
        <v>2400</v>
      </c>
      <c r="D37" s="5">
        <f t="shared" si="3"/>
        <v>1000</v>
      </c>
    </row>
    <row r="38" spans="1:4" x14ac:dyDescent="0.25">
      <c r="A38" t="s">
        <v>24</v>
      </c>
      <c r="B38" s="5">
        <f>B37*(1-$B$18)</f>
        <v>-979.99999999999989</v>
      </c>
      <c r="C38" s="5">
        <f t="shared" ref="C38:D38" si="4">C37*(1-$B$18)</f>
        <v>1680</v>
      </c>
      <c r="D38" s="5">
        <f t="shared" si="4"/>
        <v>700</v>
      </c>
    </row>
  </sheetData>
  <pageMargins left="0.7" right="0.7" top="0.78740157499999996" bottom="0.78740157499999996"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11"/>
  <sheetViews>
    <sheetView showGridLines="0" view="pageLayout" topLeftCell="A4" zoomScaleNormal="100" workbookViewId="0">
      <selection activeCell="A30" sqref="A30"/>
    </sheetView>
  </sheetViews>
  <sheetFormatPr baseColWidth="10" defaultRowHeight="15" x14ac:dyDescent="0.25"/>
  <cols>
    <col min="1" max="1" width="22.85546875" customWidth="1"/>
  </cols>
  <sheetData>
    <row r="10" spans="1:4" x14ac:dyDescent="0.25">
      <c r="B10" t="s">
        <v>0</v>
      </c>
      <c r="C10" t="s">
        <v>1</v>
      </c>
      <c r="D10" t="s">
        <v>2</v>
      </c>
    </row>
    <row r="11" spans="1:4" x14ac:dyDescent="0.25">
      <c r="A11" t="s">
        <v>13</v>
      </c>
      <c r="B11" s="5">
        <v>4000</v>
      </c>
      <c r="C11" s="5">
        <v>6000</v>
      </c>
      <c r="D11" s="5">
        <v>5000</v>
      </c>
    </row>
  </sheetData>
  <pageMargins left="0.7" right="0.7" top="0.78740157499999996" bottom="0.78740157499999996"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16"/>
  <sheetViews>
    <sheetView showGridLines="0" view="pageLayout" topLeftCell="A10" zoomScaleNormal="100" workbookViewId="0">
      <selection activeCell="A13" sqref="A13"/>
    </sheetView>
  </sheetViews>
  <sheetFormatPr baseColWidth="10" defaultRowHeight="15" x14ac:dyDescent="0.25"/>
  <cols>
    <col min="1" max="1" width="22.42578125" customWidth="1"/>
  </cols>
  <sheetData>
    <row r="10" spans="1:4" x14ac:dyDescent="0.25">
      <c r="B10" t="s">
        <v>0</v>
      </c>
      <c r="C10" t="s">
        <v>1</v>
      </c>
      <c r="D10" t="s">
        <v>2</v>
      </c>
    </row>
    <row r="11" spans="1:4" x14ac:dyDescent="0.25">
      <c r="A11" t="s">
        <v>15</v>
      </c>
      <c r="B11" s="5">
        <f>'Weniger Support'!B11*$B$14</f>
        <v>1600</v>
      </c>
      <c r="C11" s="5">
        <f>'Weniger Support'!C11*$B$14</f>
        <v>2400</v>
      </c>
      <c r="D11" s="5">
        <f>'Weniger Support'!D11*$B$14</f>
        <v>2000</v>
      </c>
    </row>
    <row r="14" spans="1:4" x14ac:dyDescent="0.25">
      <c r="A14" t="s">
        <v>28</v>
      </c>
      <c r="B14" s="8">
        <v>0.4</v>
      </c>
      <c r="C14" t="s">
        <v>19</v>
      </c>
    </row>
    <row r="16" spans="1:4" x14ac:dyDescent="0.25">
      <c r="C16" s="1"/>
    </row>
  </sheetData>
  <pageMargins left="0.7" right="0.7" top="0.78740157499999996" bottom="0.78740157499999996"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11"/>
  <sheetViews>
    <sheetView showGridLines="0" view="pageLayout" zoomScaleNormal="100" workbookViewId="0">
      <selection activeCell="A13" sqref="A13"/>
    </sheetView>
  </sheetViews>
  <sheetFormatPr baseColWidth="10" defaultRowHeight="15" x14ac:dyDescent="0.25"/>
  <sheetData>
    <row r="10" spans="1:4" x14ac:dyDescent="0.25">
      <c r="B10" t="s">
        <v>0</v>
      </c>
      <c r="C10" t="s">
        <v>1</v>
      </c>
      <c r="D10" t="s">
        <v>2</v>
      </c>
    </row>
    <row r="11" spans="1:4" x14ac:dyDescent="0.25">
      <c r="A11" t="s">
        <v>10</v>
      </c>
      <c r="B11" s="5">
        <v>18000</v>
      </c>
      <c r="C11" s="5">
        <v>0</v>
      </c>
      <c r="D11" s="5">
        <v>0</v>
      </c>
    </row>
  </sheetData>
  <pageMargins left="0.7" right="0.7" top="0.78740157499999996" bottom="0.78740157499999996"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11"/>
  <sheetViews>
    <sheetView showGridLines="0" tabSelected="1" view="pageLayout" zoomScaleNormal="100" workbookViewId="0">
      <selection activeCell="B29" sqref="B29"/>
    </sheetView>
  </sheetViews>
  <sheetFormatPr baseColWidth="10" defaultRowHeight="15" x14ac:dyDescent="0.25"/>
  <sheetData>
    <row r="10" spans="1:4" x14ac:dyDescent="0.25">
      <c r="B10" t="s">
        <v>0</v>
      </c>
      <c r="C10" t="s">
        <v>1</v>
      </c>
      <c r="D10" t="s">
        <v>2</v>
      </c>
    </row>
    <row r="11" spans="1:4" x14ac:dyDescent="0.25">
      <c r="A11" t="s">
        <v>11</v>
      </c>
      <c r="B11" s="5">
        <v>1000</v>
      </c>
      <c r="C11" s="5">
        <v>0</v>
      </c>
      <c r="D11" s="5">
        <v>0</v>
      </c>
    </row>
  </sheetData>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Executive Summary</vt:lpstr>
      <vt:lpstr>Rentabilitätsanalyse</vt:lpstr>
      <vt:lpstr>Gewinnwirkung</vt:lpstr>
      <vt:lpstr>Weniger Support</vt:lpstr>
      <vt:lpstr>Weniger Überstunden</vt:lpstr>
      <vt:lpstr>Kaufpreis</vt:lpstr>
      <vt:lpstr>Installation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Rainer Hastedt</dc:creator>
  <cp:lastModifiedBy>Rainer Hastedt</cp:lastModifiedBy>
  <cp:lastPrinted>2015-10-22T13:23:14Z</cp:lastPrinted>
  <dcterms:created xsi:type="dcterms:W3CDTF">2015-09-29T08:55:12Z</dcterms:created>
  <dcterms:modified xsi:type="dcterms:W3CDTF">2015-10-29T15:15:55Z</dcterms:modified>
</cp:coreProperties>
</file>